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8. Август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E7" i="10" l="1"/>
  <c r="E5" i="10"/>
  <c r="H21" i="10" l="1"/>
  <c r="H20" i="10"/>
  <c r="H19" i="10"/>
  <c r="H18" i="10"/>
  <c r="H17" i="10"/>
  <c r="H16" i="10"/>
  <c r="H15" i="10"/>
  <c r="H14" i="10"/>
  <c r="H13" i="10"/>
  <c r="F8" i="9" l="1"/>
  <c r="F7" i="9"/>
  <c r="F6" i="9" l="1"/>
  <c r="G23" i="10" l="1"/>
  <c r="G6" i="10" s="1"/>
  <c r="D23" i="10"/>
  <c r="H7" i="10" l="1"/>
  <c r="I7" i="10" s="1"/>
  <c r="E6" i="9" l="1"/>
  <c r="H5" i="10" l="1"/>
  <c r="H23" i="10" l="1"/>
  <c r="H6" i="10" s="1"/>
  <c r="H8" i="10" s="1"/>
  <c r="I6" i="10" l="1"/>
  <c r="I8" i="10" s="1"/>
  <c r="I9" i="10" s="1"/>
  <c r="G6" i="9"/>
  <c r="F9" i="9"/>
  <c r="E9" i="9" l="1"/>
</calcChain>
</file>

<file path=xl/sharedStrings.xml><?xml version="1.0" encoding="utf-8"?>
<sst xmlns="http://schemas.openxmlformats.org/spreadsheetml/2006/main" count="74" uniqueCount="68">
  <si>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</si>
  <si>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</si>
  <si>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</si>
  <si>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</si>
  <si>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</si>
  <si>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</si>
  <si>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</si>
  <si>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</si>
  <si>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</si>
  <si>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</si>
  <si>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</si>
  <si>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</si>
  <si>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</si>
  <si>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</si>
  <si>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</si>
  <si>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</si>
  <si>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</si>
  <si>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</si>
  <si>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</si>
  <si>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</si>
  <si>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</si>
  <si>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</si>
  <si>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</si>
  <si>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</si>
  <si>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</si>
  <si>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</si>
  <si>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</si>
  <si>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</si>
  <si>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</si>
  <si>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</si>
  <si>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</si>
  <si>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</si>
  <si>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</si>
  <si>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</si>
  <si>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</si>
  <si>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</si>
  <si>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</si>
  <si>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</si>
  <si>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</si>
  <si>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</si>
  <si>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</si>
  <si>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</si>
  <si>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</si>
  <si>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</si>
  <si>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</si>
  <si>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</si>
  <si>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</si>
  <si>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</si>
  <si>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</si>
  <si>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</si>
  <si>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с 10.2021</t>
  </si>
  <si>
    <t>Фомичева Е.Л.</t>
  </si>
  <si>
    <t>К1пом. 08</t>
  </si>
  <si>
    <t>СПРО-2020-7453202 ОТ 18.08.2020</t>
  </si>
  <si>
    <t>Кованцев</t>
  </si>
  <si>
    <t>К2 пом. 03</t>
  </si>
  <si>
    <t>с 18.08.2020</t>
  </si>
  <si>
    <t>Смешанные ТКО с учетом прямых договоров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</si>
  <si>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</si>
  <si>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</si>
  <si>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</si>
  <si>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</si>
  <si>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</si>
  <si>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</si>
  <si>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                                 Ленинский пр., д.1к.3</t>
    </r>
    <r>
      <rPr>
        <b/>
        <sz val="10"/>
        <rFont val="Times New Roman"/>
        <family val="1"/>
        <charset val="204"/>
      </rPr>
      <t xml:space="preserve"> август 2022</t>
    </r>
    <r>
      <rPr>
        <b/>
        <sz val="12"/>
        <rFont val="Times New Roman"/>
        <family val="1"/>
        <charset val="204"/>
      </rPr>
      <t xml:space="preserve"> г.</t>
    </r>
  </si>
  <si>
    <t>с 31.05.2021</t>
  </si>
  <si>
    <t>ТКО "АРГО" с 01.06.2021-01.09.2022 (единоразово)</t>
  </si>
  <si>
    <t>Отчет по вывозу ТКО за август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</si>
</sst>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-* #,##0_р_._-;\-* #,##0_р_._-;_-* &quot;-&quot;??_р_._-;_-@_-"/>
  </numFmts>
  <fonts count="25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5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3" xfId="0" applyFont="1" applyBorder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4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4" fontId="20" fillId="0" borderId="3" xfId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5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2" fontId="8" fillId="0" borderId="3" xfId="0" applyNumberFormat="1" applyFont="1" applyBorder="1"/>
    <xf numFmtId="0" fontId="6" fillId="0" borderId="3" xfId="0" applyFont="1" applyBorder="1"/>
    <xf numFmtId="164" fontId="18" fillId="3" borderId="3" xfId="1" applyFont="1" applyFill="1" applyBorder="1"/>
    <xf numFmtId="2" fontId="7" fillId="0" borderId="2" xfId="0" applyNumberFormat="1" applyFont="1" applyBorder="1" applyAlignment="1">
      <alignment horizontal="center" vertical="center" wrapText="1"/>
    </xf>
    <xf numFmtId="14" fontId="13" fillId="0" borderId="0" xfId="0" applyNumberFormat="1" applyFont="1"/>
    <xf numFmtId="0" fontId="1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</cellXfs>
  <cellStyles count="14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  <cellStyle name="Финансовый 3 2" xfId="12"/>
    <cellStyle name="Финансовый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topLeftCell="A4" zoomScale="130" zoomScaleNormal="130" workbookViewId="0">
      <selection activeCell="G10" sqref="G10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5" t="s">
        <v>64</v>
      </c>
      <c r="B1" s="46"/>
      <c r="C1" s="46"/>
      <c r="D1" s="46"/>
      <c r="E1" s="46"/>
      <c r="F1" s="46"/>
      <c r="G1" s="47"/>
    </row>
    <row r="2" spans="1:11" ht="22.5" customHeight="1">
      <c r="A2" s="48" t="s">
        <v>2</v>
      </c>
      <c r="B2" s="48" t="s">
        <v>3</v>
      </c>
      <c r="C2" s="48" t="s">
        <v>4</v>
      </c>
      <c r="D2" s="48" t="s">
        <v>19</v>
      </c>
      <c r="E2" s="48" t="s">
        <v>5</v>
      </c>
      <c r="F2" s="48"/>
      <c r="G2" s="48"/>
    </row>
    <row r="3" spans="1:11" ht="19.5" customHeight="1">
      <c r="A3" s="48"/>
      <c r="B3" s="48"/>
      <c r="C3" s="48"/>
      <c r="D3" s="48"/>
      <c r="E3" s="48" t="s">
        <v>6</v>
      </c>
      <c r="F3" s="48"/>
      <c r="G3" s="48" t="s">
        <v>7</v>
      </c>
    </row>
    <row r="4" spans="1:11" ht="40.5" customHeight="1" thickBot="1">
      <c r="A4" s="48"/>
      <c r="B4" s="48"/>
      <c r="C4" s="48"/>
      <c r="D4" s="48"/>
      <c r="E4" s="13" t="s">
        <v>22</v>
      </c>
      <c r="F4" s="4" t="s">
        <v>8</v>
      </c>
      <c r="G4" s="48"/>
    </row>
    <row r="5" spans="1:11" ht="21.75" customHeight="1" thickBot="1">
      <c r="A5" s="9" t="s">
        <v>18</v>
      </c>
      <c r="B5" s="7" t="s">
        <v>9</v>
      </c>
      <c r="C5" s="4" t="s">
        <v>10</v>
      </c>
      <c r="D5" s="42">
        <v>76821.06</v>
      </c>
      <c r="E5" s="35"/>
      <c r="F5" s="14"/>
      <c r="G5" s="14"/>
    </row>
    <row r="6" spans="1:11" ht="39.75" customHeight="1">
      <c r="A6" s="9" t="s">
        <v>18</v>
      </c>
      <c r="B6" s="7" t="s">
        <v>13</v>
      </c>
      <c r="C6" s="4" t="s">
        <v>10</v>
      </c>
      <c r="D6" s="15"/>
      <c r="E6" s="36">
        <f>E7*0.051</f>
        <v>17.238</v>
      </c>
      <c r="F6" s="36">
        <f>F7*0.051</f>
        <v>7.5775800000000002</v>
      </c>
      <c r="G6" s="36">
        <f t="shared" ref="G6" si="0">G7*0.051</f>
        <v>0.56099999999999994</v>
      </c>
      <c r="H6" s="3"/>
      <c r="I6" s="19"/>
      <c r="J6" s="21"/>
    </row>
    <row r="7" spans="1:11" ht="39.75" customHeight="1">
      <c r="A7" s="9" t="s">
        <v>11</v>
      </c>
      <c r="B7" s="5" t="s">
        <v>21</v>
      </c>
      <c r="C7" s="4" t="s">
        <v>15</v>
      </c>
      <c r="D7" s="15"/>
      <c r="E7" s="23">
        <v>338</v>
      </c>
      <c r="F7" s="23">
        <f>46*3.23</f>
        <v>148.58000000000001</v>
      </c>
      <c r="G7" s="24">
        <v>11</v>
      </c>
      <c r="H7" s="3"/>
      <c r="I7" s="20"/>
      <c r="J7" s="22"/>
      <c r="K7" s="18"/>
    </row>
    <row r="8" spans="1:11" ht="24" customHeight="1">
      <c r="A8" s="9" t="s">
        <v>11</v>
      </c>
      <c r="B8" s="5" t="s">
        <v>20</v>
      </c>
      <c r="C8" s="4" t="s">
        <v>15</v>
      </c>
      <c r="D8" s="17"/>
      <c r="E8" s="23">
        <v>720</v>
      </c>
      <c r="F8" s="23">
        <f>46*4.33</f>
        <v>199.18</v>
      </c>
      <c r="G8" s="24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5"/>
      <c r="E9" s="23">
        <f>E7+E8</f>
        <v>1058</v>
      </c>
      <c r="F9" s="23">
        <f>F7+F8</f>
        <v>347.76</v>
      </c>
      <c r="G9" s="24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5"/>
      <c r="E10" s="26">
        <v>36540</v>
      </c>
      <c r="F10" s="14"/>
      <c r="G10" s="25">
        <v>6022</v>
      </c>
      <c r="H10" s="6"/>
    </row>
    <row r="15" spans="1:11">
      <c r="I15" s="2"/>
    </row>
    <row r="16" spans="1:11">
      <c r="H16" s="16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3"/>
  <sheetViews>
    <sheetView topLeftCell="B1" workbookViewId="0">
      <selection activeCell="H23" sqref="H23"/>
    </sheetView>
  </sheetViews>
  <sheetFormatPr defaultRowHeight="12.75"/>
  <cols>
    <col min="1" max="1" width="38.140625" style="10" customWidth="1"/>
    <col min="2" max="2" width="31.28515625" style="10" customWidth="1"/>
    <col min="3" max="3" width="9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53" t="s">
        <v>67</v>
      </c>
      <c r="B2" s="53"/>
      <c r="C2" s="53"/>
      <c r="D2" s="53"/>
      <c r="E2" s="53"/>
      <c r="F2" s="53"/>
      <c r="G2" s="53"/>
      <c r="H2" s="53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54" t="s">
        <v>23</v>
      </c>
      <c r="B4" s="54"/>
      <c r="C4" s="54"/>
      <c r="D4" s="54"/>
      <c r="E4" s="27" t="s">
        <v>1</v>
      </c>
      <c r="F4" s="27" t="s">
        <v>24</v>
      </c>
      <c r="G4" s="27" t="s">
        <v>25</v>
      </c>
      <c r="H4" s="27" t="s">
        <v>0</v>
      </c>
      <c r="I4" s="28" t="s">
        <v>26</v>
      </c>
    </row>
    <row r="5" spans="1:9" ht="18.75">
      <c r="A5" s="55" t="s">
        <v>27</v>
      </c>
      <c r="B5" s="55"/>
      <c r="C5" s="55"/>
      <c r="D5" s="55"/>
      <c r="E5" s="12">
        <f>11290.3+11665.5+12128.7-920.6</f>
        <v>34163.9</v>
      </c>
      <c r="F5" s="30">
        <v>945.02</v>
      </c>
      <c r="G5" s="30">
        <v>234.20830000000001</v>
      </c>
      <c r="H5" s="31">
        <f>G5*F5</f>
        <v>221331.52766600001</v>
      </c>
      <c r="I5" s="32"/>
    </row>
    <row r="6" spans="1:9" ht="18.75">
      <c r="A6" s="55" t="s">
        <v>57</v>
      </c>
      <c r="B6" s="55"/>
      <c r="C6" s="55"/>
      <c r="D6" s="55"/>
      <c r="E6" s="12"/>
      <c r="F6" s="30"/>
      <c r="G6" s="30">
        <f>G5-G23</f>
        <v>206.9863</v>
      </c>
      <c r="H6" s="41">
        <f>H5-H23</f>
        <v>199858.783226</v>
      </c>
      <c r="I6" s="32">
        <f>H6/E5</f>
        <v>5.8499990699539568</v>
      </c>
    </row>
    <row r="7" spans="1:9" ht="18.75">
      <c r="A7" s="49" t="s">
        <v>28</v>
      </c>
      <c r="B7" s="50"/>
      <c r="C7" s="50"/>
      <c r="D7" s="51"/>
      <c r="E7" s="12">
        <f>11290.3+11665.5+12128.7-920.6</f>
        <v>34163.9</v>
      </c>
      <c r="F7" s="30">
        <v>945.02</v>
      </c>
      <c r="G7" s="30">
        <v>0.9</v>
      </c>
      <c r="H7" s="41">
        <f>F7*G7*10.14</f>
        <v>8624.25252</v>
      </c>
      <c r="I7" s="32">
        <f>H7/E7</f>
        <v>0.25243758821446027</v>
      </c>
    </row>
    <row r="8" spans="1:9" ht="20.25">
      <c r="A8" s="52" t="s">
        <v>29</v>
      </c>
      <c r="B8" s="52"/>
      <c r="C8" s="52"/>
      <c r="D8" s="52"/>
      <c r="E8" s="33"/>
      <c r="F8" s="29"/>
      <c r="G8" s="29"/>
      <c r="H8" s="34">
        <f>SUM(H6:H7)</f>
        <v>208483.03574600001</v>
      </c>
      <c r="I8" s="32">
        <f>SUM(I5:I7)</f>
        <v>6.1024366581684166</v>
      </c>
    </row>
    <row r="9" spans="1:9" ht="20.25">
      <c r="A9" s="49" t="s">
        <v>66</v>
      </c>
      <c r="B9" s="50"/>
      <c r="C9" s="50"/>
      <c r="D9" s="51"/>
      <c r="E9" s="11"/>
      <c r="F9" s="11"/>
      <c r="G9" s="11"/>
      <c r="H9" s="44">
        <v>6926.05</v>
      </c>
      <c r="I9" s="34">
        <f>H9/E7+I8</f>
        <v>6.3051667328964189</v>
      </c>
    </row>
    <row r="12" spans="1:9" ht="15.7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39">
        <f>F5*G13</f>
        <v>680.4144</v>
      </c>
    </row>
    <row r="14" spans="1:9" ht="15.7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39">
        <f>F5*G14</f>
        <v>406.83110999999997</v>
      </c>
    </row>
    <row r="15" spans="1:9" ht="15.7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39">
        <f>F5*G15</f>
        <v>3294.81223</v>
      </c>
    </row>
    <row r="16" spans="1:9" ht="15.7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39">
        <f>F5*G16</f>
        <v>756.01600000000008</v>
      </c>
    </row>
    <row r="17" spans="1:9" ht="15.7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39">
        <f>F5*G17</f>
        <v>274.05579999999998</v>
      </c>
    </row>
    <row r="18" spans="1:9" ht="15.7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39">
        <f>F5*G18</f>
        <v>6520.6379999999999</v>
      </c>
    </row>
    <row r="19" spans="1:9" ht="15.75">
      <c r="A19" s="38">
        <v>7</v>
      </c>
      <c r="B19" s="38" t="s">
        <v>49</v>
      </c>
      <c r="C19" s="38"/>
      <c r="D19" s="38">
        <v>131</v>
      </c>
      <c r="E19" s="38" t="s">
        <v>51</v>
      </c>
      <c r="F19" s="38" t="s">
        <v>52</v>
      </c>
      <c r="G19" s="38">
        <v>2.85</v>
      </c>
      <c r="H19" s="39">
        <f>F5*G19</f>
        <v>2693.3070000000002</v>
      </c>
      <c r="I19" s="10" t="s">
        <v>50</v>
      </c>
    </row>
    <row r="20" spans="1:9" ht="15.75">
      <c r="A20" s="38">
        <v>8</v>
      </c>
      <c r="B20" s="38" t="s">
        <v>53</v>
      </c>
      <c r="C20" s="38"/>
      <c r="D20" s="38">
        <v>36.4</v>
      </c>
      <c r="E20" s="38" t="s">
        <v>54</v>
      </c>
      <c r="F20" s="38" t="s">
        <v>55</v>
      </c>
      <c r="G20" s="38">
        <v>1.9</v>
      </c>
      <c r="H20" s="39">
        <f>F7*G20</f>
        <v>1795.5379999999998</v>
      </c>
      <c r="I20" s="10" t="s">
        <v>56</v>
      </c>
    </row>
    <row r="21" spans="1:9" ht="15.75">
      <c r="A21" s="38">
        <v>9</v>
      </c>
      <c r="B21" s="38" t="s">
        <v>58</v>
      </c>
      <c r="C21" s="38"/>
      <c r="D21" s="38">
        <v>106.9</v>
      </c>
      <c r="E21" s="38" t="s">
        <v>59</v>
      </c>
      <c r="F21" s="38" t="s">
        <v>60</v>
      </c>
      <c r="G21" s="38">
        <v>5.3449999999999998</v>
      </c>
      <c r="H21" s="39">
        <f>G21*F5</f>
        <v>5051.1318999999994</v>
      </c>
      <c r="I21" s="43" t="s">
        <v>65</v>
      </c>
    </row>
    <row r="22" spans="1:9" ht="15.75">
      <c r="A22" s="38">
        <v>10</v>
      </c>
      <c r="B22" s="38" t="s">
        <v>61</v>
      </c>
      <c r="C22" s="38"/>
      <c r="D22" s="38">
        <v>111.3</v>
      </c>
      <c r="E22" s="38" t="s">
        <v>62</v>
      </c>
      <c r="F22" s="38" t="s">
        <v>63</v>
      </c>
      <c r="G22" s="38">
        <v>4.5</v>
      </c>
      <c r="H22" s="39">
        <v>0</v>
      </c>
    </row>
    <row r="23" spans="1:9" ht="15.75">
      <c r="A23" s="38"/>
      <c r="B23" s="38"/>
      <c r="C23" s="38"/>
      <c r="D23" s="39">
        <f>SUM(D13:D22)</f>
        <v>920.59999999999991</v>
      </c>
      <c r="E23" s="38"/>
      <c r="F23" s="38"/>
      <c r="G23" s="40">
        <f>SUM(G13:G22)</f>
        <v>27.221999999999998</v>
      </c>
      <c r="H23" s="39">
        <f>SUM(H13:H22)</f>
        <v>21472.744440000002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7">
    <mergeCell ref="A9:D9"/>
    <mergeCell ref="A8:D8"/>
    <mergeCell ref="A2:H2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2022-06-21T14:07:27Z</cp:lastPrinted>
  <dcterms:created xsi:type="dcterms:W3CDTF">1996-10-08T23:32:33Z</dcterms:created>
  <dcterms:modified xsi:type="dcterms:W3CDTF">2022-09-12T07:38:26Z</dcterms:modified>
</cp:coreProperties>
</file>